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cum\Monitoring\Комиссии\КОМИССИЯ_2025\02\Приложения к Тарифному соглашению на 2025 год\"/>
    </mc:Choice>
  </mc:AlternateContent>
  <xr:revisionPtr revIDLastSave="0" documentId="13_ncr:1_{B354935A-D225-4D32-AE01-01D371A1A405}" xr6:coauthVersionLast="47" xr6:coauthVersionMax="47" xr10:uidLastSave="{00000000-0000-0000-0000-000000000000}"/>
  <bookViews>
    <workbookView xWindow="-120" yWindow="-120" windowWidth="29040" windowHeight="15840" xr2:uid="{4AE6B79D-421F-4876-90E0-241D2BF1AF63}"/>
  </bookViews>
  <sheets>
    <sheet name="3.3.8 тариф" sheetId="1" r:id="rId1"/>
  </sheets>
  <externalReferences>
    <externalReference r:id="rId2"/>
  </externalReferences>
  <definedNames>
    <definedName name="_xlnm.Print_Area" localSheetId="0">'3.3.8 тариф'!$A$1:$O$62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7" i="1" l="1"/>
  <c r="N46" i="1"/>
  <c r="N45" i="1"/>
  <c r="A45" i="1"/>
  <c r="A46" i="1" s="1"/>
  <c r="N44" i="1"/>
  <c r="J40" i="1"/>
  <c r="K40" i="1" s="1"/>
  <c r="H40" i="1"/>
  <c r="I40" i="1" s="1"/>
  <c r="F40" i="1"/>
  <c r="G40" i="1" s="1"/>
  <c r="D40" i="1"/>
  <c r="E40" i="1" s="1"/>
  <c r="K39" i="1"/>
  <c r="J39" i="1"/>
  <c r="H39" i="1"/>
  <c r="I39" i="1" s="1"/>
  <c r="F39" i="1"/>
  <c r="G39" i="1" s="1"/>
  <c r="E39" i="1"/>
  <c r="D39" i="1"/>
  <c r="J38" i="1"/>
  <c r="K38" i="1" s="1"/>
  <c r="H38" i="1"/>
  <c r="I38" i="1" s="1"/>
  <c r="F38" i="1"/>
  <c r="D38" i="1"/>
  <c r="E38" i="1" s="1"/>
  <c r="A38" i="1"/>
  <c r="A39" i="1" s="1"/>
  <c r="A40" i="1" s="1"/>
  <c r="K36" i="1"/>
  <c r="J36" i="1"/>
  <c r="H36" i="1"/>
  <c r="G36" i="1"/>
  <c r="F36" i="1"/>
  <c r="E36" i="1"/>
  <c r="D36" i="1"/>
  <c r="J35" i="1"/>
  <c r="K35" i="1" s="1"/>
  <c r="I35" i="1"/>
  <c r="H35" i="1"/>
  <c r="F35" i="1"/>
  <c r="E35" i="1"/>
  <c r="D35" i="1"/>
  <c r="B35" i="1"/>
  <c r="B36" i="1" s="1"/>
  <c r="A35" i="1"/>
  <c r="A36" i="1" s="1"/>
  <c r="J34" i="1"/>
  <c r="K34" i="1" s="1"/>
  <c r="H34" i="1"/>
  <c r="I34" i="1" s="1"/>
  <c r="G34" i="1"/>
  <c r="F34" i="1"/>
  <c r="D34" i="1"/>
  <c r="M27" i="1"/>
  <c r="L27" i="1"/>
  <c r="K27" i="1"/>
  <c r="J27" i="1"/>
  <c r="H27" i="1"/>
  <c r="I27" i="1" s="1"/>
  <c r="F27" i="1"/>
  <c r="G27" i="1" s="1"/>
  <c r="E27" i="1"/>
  <c r="D27" i="1"/>
  <c r="L26" i="1"/>
  <c r="M26" i="1" s="1"/>
  <c r="J26" i="1"/>
  <c r="K26" i="1" s="1"/>
  <c r="H26" i="1"/>
  <c r="F26" i="1"/>
  <c r="D26" i="1"/>
  <c r="E26" i="1" s="1"/>
  <c r="B26" i="1"/>
  <c r="L25" i="1"/>
  <c r="M25" i="1" s="1"/>
  <c r="J25" i="1"/>
  <c r="K25" i="1" s="1"/>
  <c r="H25" i="1"/>
  <c r="I25" i="1" s="1"/>
  <c r="F25" i="1"/>
  <c r="G25" i="1" s="1"/>
  <c r="D25" i="1"/>
  <c r="E25" i="1" s="1"/>
  <c r="L24" i="1"/>
  <c r="K24" i="1"/>
  <c r="J24" i="1"/>
  <c r="I24" i="1"/>
  <c r="H24" i="1"/>
  <c r="F24" i="1"/>
  <c r="G24" i="1" s="1"/>
  <c r="D24" i="1"/>
  <c r="E24" i="1" s="1"/>
  <c r="L23" i="1"/>
  <c r="M23" i="1" s="1"/>
  <c r="K23" i="1"/>
  <c r="J23" i="1"/>
  <c r="I23" i="1"/>
  <c r="H23" i="1"/>
  <c r="F23" i="1"/>
  <c r="G23" i="1" s="1"/>
  <c r="D23" i="1"/>
  <c r="E23" i="1" s="1"/>
  <c r="L22" i="1"/>
  <c r="M22" i="1" s="1"/>
  <c r="K22" i="1"/>
  <c r="J22" i="1"/>
  <c r="I22" i="1"/>
  <c r="H22" i="1"/>
  <c r="F22" i="1"/>
  <c r="G22" i="1" s="1"/>
  <c r="D22" i="1"/>
  <c r="E22" i="1" s="1"/>
  <c r="B22" i="1"/>
  <c r="B23" i="1" s="1"/>
  <c r="B24" i="1" s="1"/>
  <c r="A22" i="1"/>
  <c r="A23" i="1" s="1"/>
  <c r="A24" i="1" s="1"/>
  <c r="A25" i="1" s="1"/>
  <c r="A26" i="1" s="1"/>
  <c r="A27" i="1" s="1"/>
  <c r="L21" i="1"/>
  <c r="M21" i="1" s="1"/>
  <c r="K21" i="1"/>
  <c r="J21" i="1"/>
  <c r="I21" i="1"/>
  <c r="H21" i="1"/>
  <c r="F21" i="1"/>
  <c r="G21" i="1" s="1"/>
  <c r="D21" i="1"/>
  <c r="E21" i="1" s="1"/>
  <c r="O15" i="1"/>
  <c r="N15" i="1"/>
  <c r="L15" i="1"/>
  <c r="M15" i="1" s="1"/>
  <c r="K15" i="1"/>
  <c r="J15" i="1"/>
  <c r="I15" i="1"/>
  <c r="H15" i="1"/>
  <c r="F15" i="1"/>
  <c r="G15" i="1" s="1"/>
  <c r="D15" i="1"/>
  <c r="E15" i="1" s="1"/>
  <c r="N14" i="1"/>
  <c r="L14" i="1"/>
  <c r="M14" i="1" s="1"/>
  <c r="J14" i="1"/>
  <c r="K14" i="1" s="1"/>
  <c r="H14" i="1"/>
  <c r="F14" i="1"/>
  <c r="D14" i="1"/>
  <c r="E14" i="1" s="1"/>
  <c r="B14" i="1"/>
  <c r="N13" i="1"/>
  <c r="O13" i="1" s="1"/>
  <c r="L13" i="1"/>
  <c r="M13" i="1" s="1"/>
  <c r="J13" i="1"/>
  <c r="H13" i="1"/>
  <c r="F13" i="1"/>
  <c r="G13" i="1" s="1"/>
  <c r="D13" i="1"/>
  <c r="E13" i="1" s="1"/>
  <c r="O12" i="1"/>
  <c r="N12" i="1"/>
  <c r="M12" i="1"/>
  <c r="L12" i="1"/>
  <c r="J12" i="1"/>
  <c r="K12" i="1" s="1"/>
  <c r="H12" i="1"/>
  <c r="I12" i="1" s="1"/>
  <c r="G12" i="1"/>
  <c r="F12" i="1"/>
  <c r="D12" i="1"/>
  <c r="E12" i="1" s="1"/>
  <c r="O11" i="1"/>
  <c r="N11" i="1"/>
  <c r="L11" i="1"/>
  <c r="M11" i="1" s="1"/>
  <c r="J11" i="1"/>
  <c r="K11" i="1" s="1"/>
  <c r="I11" i="1"/>
  <c r="H11" i="1"/>
  <c r="F11" i="1"/>
  <c r="G11" i="1" s="1"/>
  <c r="E11" i="1"/>
  <c r="D11" i="1"/>
  <c r="B11" i="1"/>
  <c r="B12" i="1" s="1"/>
  <c r="N10" i="1"/>
  <c r="O10" i="1" s="1"/>
  <c r="L10" i="1"/>
  <c r="M10" i="1" s="1"/>
  <c r="K10" i="1"/>
  <c r="J10" i="1"/>
  <c r="H10" i="1"/>
  <c r="I10" i="1" s="1"/>
  <c r="G10" i="1"/>
  <c r="F10" i="1"/>
  <c r="E10" i="1"/>
  <c r="D10" i="1"/>
  <c r="B10" i="1"/>
  <c r="A10" i="1"/>
  <c r="A11" i="1" s="1"/>
  <c r="A12" i="1" s="1"/>
  <c r="A13" i="1" s="1"/>
  <c r="A14" i="1" s="1"/>
  <c r="A15" i="1" s="1"/>
  <c r="N9" i="1"/>
  <c r="O9" i="1" s="1"/>
  <c r="M9" i="1"/>
  <c r="L9" i="1"/>
  <c r="J9" i="1"/>
  <c r="K9" i="1" s="1"/>
  <c r="I9" i="1"/>
  <c r="H9" i="1"/>
  <c r="G9" i="1"/>
  <c r="F9" i="1"/>
  <c r="D9" i="1"/>
  <c r="E9" i="1" s="1"/>
  <c r="S6" i="1"/>
  <c r="G38" i="1" s="1"/>
  <c r="M24" i="1" l="1"/>
  <c r="E34" i="1"/>
  <c r="G35" i="1"/>
  <c r="I36" i="1"/>
  <c r="O14" i="1"/>
  <c r="I13" i="1"/>
  <c r="G14" i="1"/>
  <c r="G26" i="1"/>
  <c r="K13" i="1"/>
  <c r="I14" i="1"/>
  <c r="I26" i="1"/>
</calcChain>
</file>

<file path=xl/sharedStrings.xml><?xml version="1.0" encoding="utf-8"?>
<sst xmlns="http://schemas.openxmlformats.org/spreadsheetml/2006/main" count="101" uniqueCount="56">
  <si>
    <t>Приложение 3.3.8</t>
  </si>
  <si>
    <t xml:space="preserve">к Тарифному соглашению </t>
  </si>
  <si>
    <t xml:space="preserve"> в системе ОМС Калининградской области  </t>
  </si>
  <si>
    <t xml:space="preserve">Тарифы стоимости  обращения (законченного случая лечения) по поводу заболевания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2025 году </t>
  </si>
  <si>
    <t>тариф на дому в 2024 г.</t>
  </si>
  <si>
    <t>К индекс.</t>
  </si>
  <si>
    <t>тариф на дому в 2025 г.</t>
  </si>
  <si>
    <t>№ п/п</t>
  </si>
  <si>
    <t>группа</t>
  </si>
  <si>
    <t>подгруппа</t>
  </si>
  <si>
    <t xml:space="preserve"> Стоимость (руб.)</t>
  </si>
  <si>
    <t>до 5 ует</t>
  </si>
  <si>
    <t>от 5  до 10 ует</t>
  </si>
  <si>
    <t>от 10  до 15 ует</t>
  </si>
  <si>
    <t>от 15  до 20 ует</t>
  </si>
  <si>
    <t>от 20  до 25 ует</t>
  </si>
  <si>
    <t>от 25 ует</t>
  </si>
  <si>
    <t>в МО</t>
  </si>
  <si>
    <t>на дому</t>
  </si>
  <si>
    <t>Тарифы стоимости  разовых посещений по поводу заболевания (незаконченного случая лечения)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2025 году.</t>
  </si>
  <si>
    <t>Тарифы стоимости  посещения неотложной медицинской помощи 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2025 году.</t>
  </si>
  <si>
    <t>Терапия</t>
  </si>
  <si>
    <t>Хирургия</t>
  </si>
  <si>
    <t>Тарифы стоимости  одного посещения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2025 году.***</t>
  </si>
  <si>
    <t>№</t>
  </si>
  <si>
    <t>Наименование цели посещения</t>
  </si>
  <si>
    <t>Стоимость, руб.</t>
  </si>
  <si>
    <t>2024 год</t>
  </si>
  <si>
    <t>Консультация</t>
  </si>
  <si>
    <t>Диспансерное наблюдение</t>
  </si>
  <si>
    <t>Профосмотр (стоматологическое обследование) в рамках мероприятий, утвержденных нормативными документами федерального и регионального уровня</t>
  </si>
  <si>
    <t>Другая уточненная медицинская помощь (с проведением профессиональной гигиены   полости рта (дети)</t>
  </si>
  <si>
    <t>Профилактические гигиенические мероприятия у детей  проводятся гигиенистами стоматологическими, зубными врачами, врачами-стоматологами детскими, врачами-стоматологами, врачами-стоматологами общей практики у детей  с субкомпенсированной и декомпенсированной формами интенсивности кариеса в разрезе следующих возрастных групп после предварительной санации полости рта:</t>
  </si>
  <si>
    <t>Возраст (лет)</t>
  </si>
  <si>
    <t>Индекс интенсивности кариеса</t>
  </si>
  <si>
    <t>3-6</t>
  </si>
  <si>
    <t>КП* = 3 и выше</t>
  </si>
  <si>
    <t>7-10</t>
  </si>
  <si>
    <t>КПУ**+КП = 6 и выше</t>
  </si>
  <si>
    <t>11-14</t>
  </si>
  <si>
    <t>КПУ = 5 и выше</t>
  </si>
  <si>
    <t>14-18</t>
  </si>
  <si>
    <t>КПУ = 7 и выше</t>
  </si>
  <si>
    <t xml:space="preserve">*   </t>
  </si>
  <si>
    <t xml:space="preserve">Кариес пломба </t>
  </si>
  <si>
    <t>**</t>
  </si>
  <si>
    <t xml:space="preserve">Кариес пломба удаленная  </t>
  </si>
  <si>
    <t>***</t>
  </si>
  <si>
    <t>при оказании медицинской помощи в условиях передвижного мобильного комплекса применяется повышающий коэффициент (К=1,05)</t>
  </si>
  <si>
    <t>****</t>
  </si>
  <si>
    <t>при оказании медицинской помощи в отдельно выделенных структурных подразделениях медицинских организаций, работающих в режиме круглосуточного оказания медицинской помощи, применяется повышающий коффициент (К=1,24)</t>
  </si>
  <si>
    <t>1.</t>
  </si>
  <si>
    <t>Профилактические гигиенические мероприятия у детей проводятся один раз в календарном году в медицинских организациях  по месту оказания  несовершеннолетнему  медицинской помощи (медицинские организации – фондодержатели) или в специализированных стоматологических  амбулаторно – поликлинических учреждениях (структурных подразделениях  стоматологических  амбулаторно – поликлинических учреждений).</t>
  </si>
  <si>
    <t>2.</t>
  </si>
  <si>
    <t>Компьютерная томография лицевого отдела черепа проводится в случае положительного решения врачебной комиссии медицинской организации для уточнения следующих диагнозов: K04.0, K04.1, K04.4- K04.7, K04.8, K08.1, K09.0-K09.2, K09.8. C04.8, С05.0, С05.8, С14.8, D16,5, D48.0, D48.7, D48.9, K10.2, Z01.2, S02.5, S03.2</t>
  </si>
  <si>
    <t>от 27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</si>
</sst>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_р_._-;\-* #,##0_р_._-;_-* &quot;-&quot;_р_._-;_-@_-"/>
    <numFmt numFmtId="166" formatCode="_-* #,##0.00\ _₽_-;\-* #,##0.00\ _₽_-;_-* &quot;-&quot;??\ _₽_-;_-@_-"/>
  </numFmts>
  <fonts count="6" x14ac:knownFonts="1">
    <font>
      <sz val="11"/>
      <color theme="1"/>
      <name val="Times New Roman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top" wrapText="1"/>
    </xf>
    <xf numFmtId="0" fontId="4" fillId="0" borderId="0" xfId="0" applyFont="1"/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164" fontId="1" fillId="0" borderId="19" xfId="0" applyNumberFormat="1" applyFont="1" applyBorder="1" applyAlignment="1">
      <alignment horizontal="center" vertical="top" wrapText="1"/>
    </xf>
    <xf numFmtId="164" fontId="1" fillId="0" borderId="20" xfId="0" applyNumberFormat="1" applyFont="1" applyBorder="1" applyAlignment="1">
      <alignment horizontal="center" vertical="top" wrapText="1"/>
    </xf>
    <xf numFmtId="164" fontId="1" fillId="0" borderId="16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21" xfId="0" applyNumberFormat="1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top"/>
    </xf>
    <xf numFmtId="4" fontId="4" fillId="0" borderId="0" xfId="0" applyNumberFormat="1" applyFont="1"/>
    <xf numFmtId="166" fontId="4" fillId="0" borderId="0" xfId="0" applyNumberFormat="1" applyFont="1"/>
    <xf numFmtId="166" fontId="1" fillId="0" borderId="0" xfId="0" applyNumberFormat="1" applyFont="1"/>
    <xf numFmtId="0" fontId="4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49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16" fontId="4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B:\1&#1074;&#1080;&#1082;&#1072;\&#1057;&#1090;&#1086;&#1084;&#1072;&#1090;&#1086;&#1083;&#1086;&#1075;&#1080;&#1103;\&#1056;&#1072;&#1089;&#1095;&#1077;&#1090;&#1099;%20&#1080;%20&#1087;&#1088;&#1080;&#1083;&#1086;&#1078;&#1077;&#1085;&#1080;&#1103;\&#1058;&#1072;&#1088;&#1080;&#1092;&#1099;-2025.xlsx" TargetMode="External"/><Relationship Id="rId1" Type="http://schemas.openxmlformats.org/officeDocument/2006/relationships/externalLinkPath" Target="file:///B:\1&#1074;&#1080;&#1082;&#1072;\&#1057;&#1090;&#1086;&#1084;&#1072;&#1090;&#1086;&#1083;&#1086;&#1075;&#1080;&#1103;\&#1056;&#1072;&#1089;&#1095;&#1077;&#1090;&#1099;%20&#1080;%20&#1087;&#1088;&#1080;&#1083;&#1086;&#1078;&#1077;&#1085;&#1080;&#1103;\&#1058;&#1072;&#1088;&#1080;&#1092;&#1099;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Лист1 (ЗСЛ)"/>
      <sheetName val="Лист2 (НЗСЛ)"/>
      <sheetName val="Лист3 (неотл.)"/>
    </sheetNames>
    <sheetDataSet>
      <sheetData sheetId="0">
        <row r="10">
          <cell r="C10">
            <v>633.80651052631663</v>
          </cell>
          <cell r="E10">
            <v>1455.1393999999984</v>
          </cell>
          <cell r="G10">
            <v>2437.4326679999986</v>
          </cell>
          <cell r="I10">
            <v>3501.5578905405391</v>
          </cell>
          <cell r="K10">
            <v>4630.5088711538428</v>
          </cell>
          <cell r="M10">
            <v>5856.3504203619914</v>
          </cell>
        </row>
        <row r="12">
          <cell r="C12">
            <v>831.56286268656709</v>
          </cell>
          <cell r="E12">
            <v>1614.2563613756608</v>
          </cell>
          <cell r="G12">
            <v>2512.3663962724904</v>
          </cell>
          <cell r="I12">
            <v>3384.129456756757</v>
          </cell>
          <cell r="K12">
            <v>4509.0441000000001</v>
          </cell>
          <cell r="M12">
            <v>5802.0384321428564</v>
          </cell>
        </row>
        <row r="14">
          <cell r="C14">
            <v>687.88774349112464</v>
          </cell>
          <cell r="E14">
            <v>1610.2972061224441</v>
          </cell>
          <cell r="G14">
            <v>2557.1075900390397</v>
          </cell>
          <cell r="I14">
            <v>3518.0199420483382</v>
          </cell>
          <cell r="K14">
            <v>4523.1189134309843</v>
          </cell>
          <cell r="M14">
            <v>6112.3097882321808</v>
          </cell>
        </row>
        <row r="16">
          <cell r="C16">
            <v>954.80879999999991</v>
          </cell>
          <cell r="E16">
            <v>1370.0427399999999</v>
          </cell>
          <cell r="G16">
            <v>2022.8999999999999</v>
          </cell>
          <cell r="I16">
            <v>2022.8999999999999</v>
          </cell>
          <cell r="K16">
            <v>4045.7999999999997</v>
          </cell>
          <cell r="M16">
            <v>5057.25</v>
          </cell>
        </row>
        <row r="18">
          <cell r="C18">
            <v>599.18298000000016</v>
          </cell>
          <cell r="E18">
            <v>1370.0427399999999</v>
          </cell>
          <cell r="G18">
            <v>2721.8119500000003</v>
          </cell>
          <cell r="I18">
            <v>3109.7752714285707</v>
          </cell>
          <cell r="K18">
            <v>4045.7999999999997</v>
          </cell>
          <cell r="M18">
            <v>5057.25</v>
          </cell>
        </row>
        <row r="20">
          <cell r="C20">
            <v>552.92600000000004</v>
          </cell>
          <cell r="E20">
            <v>1403.8926000000001</v>
          </cell>
          <cell r="G20">
            <v>2022.8999999999999</v>
          </cell>
          <cell r="I20">
            <v>3034.35</v>
          </cell>
          <cell r="K20">
            <v>4045.7999999999997</v>
          </cell>
          <cell r="M20">
            <v>5057.25</v>
          </cell>
        </row>
        <row r="22">
          <cell r="C22">
            <v>734.31270000000018</v>
          </cell>
          <cell r="E22">
            <v>1494.8556700000006</v>
          </cell>
          <cell r="G22">
            <v>2382.9762000000001</v>
          </cell>
          <cell r="I22">
            <v>3034.35</v>
          </cell>
          <cell r="K22">
            <v>4045.7999999999997</v>
          </cell>
          <cell r="M22">
            <v>5057.25</v>
          </cell>
        </row>
      </sheetData>
      <sheetData sheetId="1">
        <row r="10">
          <cell r="C10">
            <v>495.67810201532257</v>
          </cell>
          <cell r="E10">
            <v>1279.6110414530508</v>
          </cell>
          <cell r="G10">
            <v>2297.7671116232596</v>
          </cell>
          <cell r="I10">
            <v>3375.8782014084422</v>
          </cell>
          <cell r="K10">
            <v>4221.5956291666653</v>
          </cell>
        </row>
        <row r="12">
          <cell r="C12">
            <v>730.03555020921272</v>
          </cell>
          <cell r="E12">
            <v>1357.8154130349569</v>
          </cell>
          <cell r="G12">
            <v>2131.5023719417786</v>
          </cell>
          <cell r="I12">
            <v>3542.5681748891002</v>
          </cell>
          <cell r="K12">
            <v>4163.1281999999992</v>
          </cell>
        </row>
        <row r="14">
          <cell r="C14">
            <v>622.42609820929727</v>
          </cell>
          <cell r="E14">
            <v>1309.0424068231612</v>
          </cell>
          <cell r="G14">
            <v>2183.6062479913003</v>
          </cell>
          <cell r="I14">
            <v>3187.2523958857255</v>
          </cell>
          <cell r="K14">
            <v>4045.7999999999997</v>
          </cell>
        </row>
        <row r="16">
          <cell r="C16">
            <v>339.84719999999999</v>
          </cell>
          <cell r="E16">
            <v>1011.4499999999999</v>
          </cell>
          <cell r="G16">
            <v>2022.8999999999999</v>
          </cell>
          <cell r="I16">
            <v>3034.35</v>
          </cell>
          <cell r="K16">
            <v>4045.7999999999997</v>
          </cell>
        </row>
        <row r="18">
          <cell r="C18">
            <v>462.37444205607522</v>
          </cell>
          <cell r="E18">
            <v>1322.6394499999999</v>
          </cell>
          <cell r="G18">
            <v>2035.0373999999999</v>
          </cell>
          <cell r="I18">
            <v>3034.35</v>
          </cell>
          <cell r="K18">
            <v>4045.7999999999997</v>
          </cell>
        </row>
        <row r="20">
          <cell r="C20">
            <v>350.97315000000003</v>
          </cell>
          <cell r="E20">
            <v>1011.4499999999999</v>
          </cell>
          <cell r="G20">
            <v>2022.8999999999999</v>
          </cell>
          <cell r="I20">
            <v>3034.35</v>
          </cell>
          <cell r="K20">
            <v>4045.7999999999997</v>
          </cell>
        </row>
        <row r="22">
          <cell r="C22">
            <v>370.45970265957232</v>
          </cell>
          <cell r="E22">
            <v>1232.3598749999996</v>
          </cell>
          <cell r="G22">
            <v>2105.8388999999997</v>
          </cell>
          <cell r="I22">
            <v>3034.35</v>
          </cell>
          <cell r="K22">
            <v>4045.7999999999997</v>
          </cell>
        </row>
      </sheetData>
      <sheetData sheetId="2">
        <row r="9">
          <cell r="C9">
            <v>660.07697441860478</v>
          </cell>
          <cell r="E9">
            <v>1284.6538833333332</v>
          </cell>
          <cell r="G9">
            <v>2664.1592999999998</v>
          </cell>
          <cell r="I9">
            <v>3034.35</v>
          </cell>
        </row>
        <row r="11">
          <cell r="C11">
            <v>431.60938723404263</v>
          </cell>
          <cell r="E11">
            <v>1159.74413076923</v>
          </cell>
          <cell r="G11">
            <v>2073.4724999999999</v>
          </cell>
          <cell r="I11">
            <v>3240.6857999999997</v>
          </cell>
        </row>
        <row r="13">
          <cell r="C13">
            <v>489.04432948856504</v>
          </cell>
          <cell r="E13">
            <v>1182.4863558028615</v>
          </cell>
          <cell r="G13">
            <v>2209.0068000000001</v>
          </cell>
          <cell r="I13">
            <v>3034.35</v>
          </cell>
        </row>
        <row r="17">
          <cell r="C17">
            <v>739.08966867469803</v>
          </cell>
          <cell r="E17">
            <v>1114.9175888888888</v>
          </cell>
          <cell r="G17">
            <v>2724.8462999999988</v>
          </cell>
          <cell r="I17">
            <v>3072.7850999999996</v>
          </cell>
        </row>
        <row r="19">
          <cell r="C19">
            <v>341.87009999999998</v>
          </cell>
          <cell r="E19">
            <v>1446.3734999999999</v>
          </cell>
          <cell r="G19">
            <v>2022.8999999999999</v>
          </cell>
          <cell r="I19">
            <v>3034.35</v>
          </cell>
        </row>
        <row r="21">
          <cell r="C21">
            <v>635.19060000000002</v>
          </cell>
          <cell r="E21">
            <v>1489.5741584269426</v>
          </cell>
          <cell r="G21">
            <v>2440.0262840425567</v>
          </cell>
          <cell r="I21">
            <v>3296.6527000000001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8997D-6A40-4683-AE1D-4E3AFFFADA7A}">
  <sheetPr>
    <pageSetUpPr fitToPage="1"/>
  </sheetPr>
  <dimension ref="A1:S63"/>
  <sheetViews>
    <sheetView tabSelected="1" zoomScaleNormal="100" workbookViewId="0">
      <pane xSplit="3" ySplit="8" topLeftCell="D51" activePane="bottomRight" state="frozen"/>
      <selection pane="topRight" activeCell="D1" sqref="D1"/>
      <selection pane="bottomLeft" activeCell="A6" sqref="A6"/>
      <selection pane="bottomRight" activeCell="M56" sqref="M56"/>
    </sheetView>
  </sheetViews>
  <sheetFormatPr defaultRowHeight="15.75" x14ac:dyDescent="0.25"/>
  <cols>
    <col min="1" max="1" width="6.28515625" style="1" customWidth="1"/>
    <col min="2" max="3" width="4.7109375" style="1" customWidth="1"/>
    <col min="4" max="4" width="12.42578125" style="1" customWidth="1"/>
    <col min="5" max="5" width="15.85546875" style="1" customWidth="1"/>
    <col min="6" max="6" width="14.85546875" style="1" customWidth="1"/>
    <col min="7" max="7" width="15.28515625" style="1" customWidth="1"/>
    <col min="8" max="8" width="14.42578125" style="1" customWidth="1"/>
    <col min="9" max="9" width="16" style="1" customWidth="1"/>
    <col min="10" max="10" width="15.5703125" style="1" customWidth="1"/>
    <col min="11" max="11" width="15.140625" style="1" customWidth="1"/>
    <col min="12" max="12" width="13" style="1" customWidth="1"/>
    <col min="13" max="13" width="13.140625" style="1" customWidth="1"/>
    <col min="14" max="14" width="13.42578125" style="1" customWidth="1"/>
    <col min="15" max="15" width="14.5703125" style="1" customWidth="1"/>
    <col min="16" max="16" width="9.140625" style="3"/>
    <col min="17" max="17" width="14.28515625" style="3" customWidth="1"/>
    <col min="18" max="18" width="10.28515625" style="3" customWidth="1"/>
    <col min="19" max="19" width="14.28515625" style="3" customWidth="1"/>
    <col min="20" max="16384" width="9.140625" style="3"/>
  </cols>
  <sheetData>
    <row r="1" spans="1:19" ht="18.75" customHeight="1" x14ac:dyDescent="0.25">
      <c r="O1" s="2" t="s">
        <v>0</v>
      </c>
    </row>
    <row r="2" spans="1:19" x14ac:dyDescent="0.25">
      <c r="O2" s="2" t="s">
        <v>1</v>
      </c>
    </row>
    <row r="3" spans="1:19" x14ac:dyDescent="0.25">
      <c r="O3" s="2" t="s">
        <v>2</v>
      </c>
    </row>
    <row r="4" spans="1:19" x14ac:dyDescent="0.25">
      <c r="O4" s="2" t="s">
        <v>55</v>
      </c>
    </row>
    <row r="5" spans="1:19" ht="51.75" customHeight="1" x14ac:dyDescent="0.25">
      <c r="A5" s="4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Q5" s="5" t="s">
        <v>4</v>
      </c>
      <c r="R5" s="5" t="s">
        <v>5</v>
      </c>
      <c r="S5" s="5" t="s">
        <v>6</v>
      </c>
    </row>
    <row r="6" spans="1:19" ht="18.75" customHeight="1" x14ac:dyDescent="0.25">
      <c r="A6" s="6" t="s">
        <v>7</v>
      </c>
      <c r="B6" s="6" t="s">
        <v>8</v>
      </c>
      <c r="C6" s="6" t="s">
        <v>9</v>
      </c>
      <c r="D6" s="7" t="s">
        <v>10</v>
      </c>
      <c r="E6" s="8"/>
      <c r="F6" s="8"/>
      <c r="G6" s="8"/>
      <c r="H6" s="8"/>
      <c r="I6" s="8"/>
      <c r="J6" s="8"/>
      <c r="K6" s="8"/>
      <c r="L6" s="8"/>
      <c r="M6" s="8"/>
      <c r="N6" s="8"/>
      <c r="O6" s="9"/>
      <c r="Q6" s="10">
        <v>764.8</v>
      </c>
      <c r="R6" s="10">
        <v>1.03</v>
      </c>
      <c r="S6" s="10">
        <f>ROUND(Q6*R6,1)</f>
        <v>787.7</v>
      </c>
    </row>
    <row r="7" spans="1:19" ht="18.75" customHeight="1" x14ac:dyDescent="0.25">
      <c r="A7" s="6"/>
      <c r="B7" s="6"/>
      <c r="C7" s="11"/>
      <c r="D7" s="12" t="s">
        <v>11</v>
      </c>
      <c r="E7" s="12"/>
      <c r="F7" s="12" t="s">
        <v>12</v>
      </c>
      <c r="G7" s="12"/>
      <c r="H7" s="12" t="s">
        <v>13</v>
      </c>
      <c r="I7" s="12"/>
      <c r="J7" s="12" t="s">
        <v>14</v>
      </c>
      <c r="K7" s="12"/>
      <c r="L7" s="12" t="s">
        <v>15</v>
      </c>
      <c r="M7" s="12"/>
      <c r="N7" s="12" t="s">
        <v>16</v>
      </c>
      <c r="O7" s="12"/>
      <c r="Q7" s="13"/>
      <c r="R7" s="13"/>
      <c r="S7" s="13"/>
    </row>
    <row r="8" spans="1:19" ht="24.75" customHeight="1" x14ac:dyDescent="0.25">
      <c r="A8" s="14"/>
      <c r="B8" s="14"/>
      <c r="C8" s="15"/>
      <c r="D8" s="16" t="s">
        <v>17</v>
      </c>
      <c r="E8" s="16" t="s">
        <v>18</v>
      </c>
      <c r="F8" s="16" t="s">
        <v>17</v>
      </c>
      <c r="G8" s="16" t="s">
        <v>18</v>
      </c>
      <c r="H8" s="16" t="s">
        <v>17</v>
      </c>
      <c r="I8" s="16" t="s">
        <v>18</v>
      </c>
      <c r="J8" s="16" t="s">
        <v>17</v>
      </c>
      <c r="K8" s="16" t="s">
        <v>18</v>
      </c>
      <c r="L8" s="16" t="s">
        <v>17</v>
      </c>
      <c r="M8" s="16" t="s">
        <v>18</v>
      </c>
      <c r="N8" s="16" t="s">
        <v>17</v>
      </c>
      <c r="O8" s="16" t="s">
        <v>18</v>
      </c>
      <c r="Q8" s="13"/>
      <c r="R8" s="13"/>
      <c r="S8" s="13"/>
    </row>
    <row r="9" spans="1:19" ht="17.25" customHeight="1" x14ac:dyDescent="0.25">
      <c r="A9" s="17">
        <v>1</v>
      </c>
      <c r="B9" s="18">
        <v>1</v>
      </c>
      <c r="C9" s="19">
        <v>1</v>
      </c>
      <c r="D9" s="20">
        <f>ROUND('[1]Лист1 (ЗСЛ)'!C$10,2)</f>
        <v>633.80999999999995</v>
      </c>
      <c r="E9" s="21">
        <f>D9+$S$6</f>
        <v>1421.51</v>
      </c>
      <c r="F9" s="20">
        <f>ROUND('[1]Лист1 (ЗСЛ)'!E$10,2)</f>
        <v>1455.14</v>
      </c>
      <c r="G9" s="21">
        <f t="shared" ref="G9:G15" si="0">F9+$S$6</f>
        <v>2242.84</v>
      </c>
      <c r="H9" s="20">
        <f>ROUND('[1]Лист1 (ЗСЛ)'!G$10,2)</f>
        <v>2437.4299999999998</v>
      </c>
      <c r="I9" s="21">
        <f t="shared" ref="I9:I15" si="1">H9+$S$6</f>
        <v>3225.13</v>
      </c>
      <c r="J9" s="20">
        <f>ROUND('[1]Лист1 (ЗСЛ)'!I$10,2)</f>
        <v>3501.56</v>
      </c>
      <c r="K9" s="21">
        <f t="shared" ref="K9:K15" si="2">J9+$S$6</f>
        <v>4289.26</v>
      </c>
      <c r="L9" s="20">
        <f>ROUND('[1]Лист1 (ЗСЛ)'!K$10,2)</f>
        <v>4630.51</v>
      </c>
      <c r="M9" s="21">
        <f t="shared" ref="M9:M15" si="3">L9+$S$6</f>
        <v>5418.21</v>
      </c>
      <c r="N9" s="20">
        <f>ROUND('[1]Лист1 (ЗСЛ)'!M$10,2)</f>
        <v>5856.35</v>
      </c>
      <c r="O9" s="21">
        <f t="shared" ref="O9:O15" si="4">N9+$S$6</f>
        <v>6644.05</v>
      </c>
      <c r="Q9" s="13"/>
      <c r="R9" s="13"/>
      <c r="S9" s="13"/>
    </row>
    <row r="10" spans="1:19" ht="17.25" customHeight="1" x14ac:dyDescent="0.25">
      <c r="A10" s="22">
        <f>A9+1</f>
        <v>2</v>
      </c>
      <c r="B10" s="23">
        <f>B9+1</f>
        <v>2</v>
      </c>
      <c r="C10" s="24">
        <v>1</v>
      </c>
      <c r="D10" s="20">
        <f>ROUND('[1]Лист1 (ЗСЛ)'!C$12,2)</f>
        <v>831.56</v>
      </c>
      <c r="E10" s="21">
        <f t="shared" ref="E10:E15" si="5">D10+$S$6</f>
        <v>1619.26</v>
      </c>
      <c r="F10" s="25">
        <f>ROUND('[1]Лист1 (ЗСЛ)'!E$12,2)</f>
        <v>1614.26</v>
      </c>
      <c r="G10" s="21">
        <f t="shared" si="0"/>
        <v>2401.96</v>
      </c>
      <c r="H10" s="25">
        <f>ROUND('[1]Лист1 (ЗСЛ)'!G$12,2)</f>
        <v>2512.37</v>
      </c>
      <c r="I10" s="21">
        <f t="shared" si="1"/>
        <v>3300.0699999999997</v>
      </c>
      <c r="J10" s="25">
        <f>ROUND('[1]Лист1 (ЗСЛ)'!I$12,2)</f>
        <v>3384.13</v>
      </c>
      <c r="K10" s="21">
        <f t="shared" si="2"/>
        <v>4171.83</v>
      </c>
      <c r="L10" s="25">
        <f>ROUND('[1]Лист1 (ЗСЛ)'!K$12,2)</f>
        <v>4509.04</v>
      </c>
      <c r="M10" s="21">
        <f t="shared" si="3"/>
        <v>5296.74</v>
      </c>
      <c r="N10" s="25">
        <f>ROUND('[1]Лист1 (ЗСЛ)'!M$12,2)</f>
        <v>5802.04</v>
      </c>
      <c r="O10" s="21">
        <f t="shared" si="4"/>
        <v>6589.74</v>
      </c>
      <c r="Q10" s="13"/>
      <c r="R10" s="13"/>
      <c r="S10" s="13"/>
    </row>
    <row r="11" spans="1:19" ht="17.25" customHeight="1" x14ac:dyDescent="0.25">
      <c r="A11" s="22">
        <f t="shared" ref="A11:B15" si="6">A10+1</f>
        <v>3</v>
      </c>
      <c r="B11" s="23">
        <f t="shared" si="6"/>
        <v>3</v>
      </c>
      <c r="C11" s="24">
        <v>1</v>
      </c>
      <c r="D11" s="20">
        <f>ROUND('[1]Лист1 (ЗСЛ)'!C$14,2)</f>
        <v>687.89</v>
      </c>
      <c r="E11" s="21">
        <f t="shared" si="5"/>
        <v>1475.5900000000001</v>
      </c>
      <c r="F11" s="25">
        <f>ROUND('[1]Лист1 (ЗСЛ)'!E$14,2)</f>
        <v>1610.3</v>
      </c>
      <c r="G11" s="21">
        <f t="shared" si="0"/>
        <v>2398</v>
      </c>
      <c r="H11" s="25">
        <f>ROUND('[1]Лист1 (ЗСЛ)'!G$14,2)</f>
        <v>2557.11</v>
      </c>
      <c r="I11" s="21">
        <f t="shared" si="1"/>
        <v>3344.8100000000004</v>
      </c>
      <c r="J11" s="25">
        <f>ROUND('[1]Лист1 (ЗСЛ)'!I$14,2)</f>
        <v>3518.02</v>
      </c>
      <c r="K11" s="21">
        <f t="shared" si="2"/>
        <v>4305.72</v>
      </c>
      <c r="L11" s="25">
        <f>ROUND('[1]Лист1 (ЗСЛ)'!K$14,2)</f>
        <v>4523.12</v>
      </c>
      <c r="M11" s="21">
        <f t="shared" si="3"/>
        <v>5310.82</v>
      </c>
      <c r="N11" s="25">
        <f>ROUND('[1]Лист1 (ЗСЛ)'!M$14,2)</f>
        <v>6112.31</v>
      </c>
      <c r="O11" s="21">
        <f t="shared" si="4"/>
        <v>6900.01</v>
      </c>
      <c r="Q11" s="13"/>
      <c r="R11" s="13"/>
      <c r="S11" s="13"/>
    </row>
    <row r="12" spans="1:19" ht="17.25" customHeight="1" x14ac:dyDescent="0.25">
      <c r="A12" s="22">
        <f t="shared" si="6"/>
        <v>4</v>
      </c>
      <c r="B12" s="23">
        <f t="shared" si="6"/>
        <v>4</v>
      </c>
      <c r="C12" s="24">
        <v>1</v>
      </c>
      <c r="D12" s="20">
        <f>ROUND('[1]Лист1 (ЗСЛ)'!C$16,2)</f>
        <v>954.81</v>
      </c>
      <c r="E12" s="21">
        <f t="shared" si="5"/>
        <v>1742.51</v>
      </c>
      <c r="F12" s="25">
        <f>ROUND('[1]Лист1 (ЗСЛ)'!E$16,2)</f>
        <v>1370.04</v>
      </c>
      <c r="G12" s="21">
        <f t="shared" si="0"/>
        <v>2157.7399999999998</v>
      </c>
      <c r="H12" s="25">
        <f>ROUND('[1]Лист1 (ЗСЛ)'!G$16,2)</f>
        <v>2022.9</v>
      </c>
      <c r="I12" s="21">
        <f t="shared" si="1"/>
        <v>2810.6000000000004</v>
      </c>
      <c r="J12" s="25">
        <f>ROUND('[1]Лист1 (ЗСЛ)'!I$16,2)</f>
        <v>2022.9</v>
      </c>
      <c r="K12" s="21">
        <f t="shared" si="2"/>
        <v>2810.6000000000004</v>
      </c>
      <c r="L12" s="25">
        <f>ROUND('[1]Лист1 (ЗСЛ)'!K$16,2)</f>
        <v>4045.8</v>
      </c>
      <c r="M12" s="21">
        <f t="shared" si="3"/>
        <v>4833.5</v>
      </c>
      <c r="N12" s="25">
        <f>ROUND('[1]Лист1 (ЗСЛ)'!M$16,2)</f>
        <v>5057.25</v>
      </c>
      <c r="O12" s="21">
        <f t="shared" si="4"/>
        <v>5844.95</v>
      </c>
      <c r="Q12" s="13"/>
      <c r="R12" s="13"/>
      <c r="S12" s="13"/>
    </row>
    <row r="13" spans="1:19" ht="17.25" customHeight="1" x14ac:dyDescent="0.25">
      <c r="A13" s="22">
        <f t="shared" si="6"/>
        <v>5</v>
      </c>
      <c r="B13" s="23">
        <v>4</v>
      </c>
      <c r="C13" s="24">
        <v>2</v>
      </c>
      <c r="D13" s="20">
        <f>ROUND('[1]Лист1 (ЗСЛ)'!C$18,2)</f>
        <v>599.17999999999995</v>
      </c>
      <c r="E13" s="21">
        <f t="shared" si="5"/>
        <v>1386.88</v>
      </c>
      <c r="F13" s="25">
        <f>ROUND('[1]Лист1 (ЗСЛ)'!E$18,2)</f>
        <v>1370.04</v>
      </c>
      <c r="G13" s="21">
        <f t="shared" si="0"/>
        <v>2157.7399999999998</v>
      </c>
      <c r="H13" s="25">
        <f>ROUND('[1]Лист1 (ЗСЛ)'!G$18,2)</f>
        <v>2721.81</v>
      </c>
      <c r="I13" s="21">
        <f t="shared" si="1"/>
        <v>3509.51</v>
      </c>
      <c r="J13" s="25">
        <f>ROUND('[1]Лист1 (ЗСЛ)'!I$18,2)</f>
        <v>3109.78</v>
      </c>
      <c r="K13" s="21">
        <f t="shared" si="2"/>
        <v>3897.4800000000005</v>
      </c>
      <c r="L13" s="25">
        <f>ROUND('[1]Лист1 (ЗСЛ)'!K$18,2)</f>
        <v>4045.8</v>
      </c>
      <c r="M13" s="21">
        <f t="shared" si="3"/>
        <v>4833.5</v>
      </c>
      <c r="N13" s="25">
        <f>ROUND('[1]Лист1 (ЗСЛ)'!M$18,2)</f>
        <v>5057.25</v>
      </c>
      <c r="O13" s="21">
        <f t="shared" si="4"/>
        <v>5844.95</v>
      </c>
      <c r="Q13" s="13"/>
      <c r="R13" s="13"/>
      <c r="S13" s="13"/>
    </row>
    <row r="14" spans="1:19" ht="17.25" customHeight="1" x14ac:dyDescent="0.25">
      <c r="A14" s="22">
        <f t="shared" si="6"/>
        <v>6</v>
      </c>
      <c r="B14" s="23">
        <f t="shared" si="6"/>
        <v>5</v>
      </c>
      <c r="C14" s="24">
        <v>1</v>
      </c>
      <c r="D14" s="20">
        <f>ROUND('[1]Лист1 (ЗСЛ)'!C$20,2)</f>
        <v>552.92999999999995</v>
      </c>
      <c r="E14" s="21">
        <f t="shared" si="5"/>
        <v>1340.63</v>
      </c>
      <c r="F14" s="25">
        <f>ROUND('[1]Лист1 (ЗСЛ)'!E$20,2)</f>
        <v>1403.89</v>
      </c>
      <c r="G14" s="21">
        <f t="shared" si="0"/>
        <v>2191.59</v>
      </c>
      <c r="H14" s="25">
        <f>ROUND('[1]Лист1 (ЗСЛ)'!G$20,2)</f>
        <v>2022.9</v>
      </c>
      <c r="I14" s="21">
        <f t="shared" si="1"/>
        <v>2810.6000000000004</v>
      </c>
      <c r="J14" s="25">
        <f>ROUND('[1]Лист1 (ЗСЛ)'!I$20,2)</f>
        <v>3034.35</v>
      </c>
      <c r="K14" s="21">
        <f t="shared" si="2"/>
        <v>3822.05</v>
      </c>
      <c r="L14" s="25">
        <f>ROUND('[1]Лист1 (ЗСЛ)'!K$20,2)</f>
        <v>4045.8</v>
      </c>
      <c r="M14" s="21">
        <f t="shared" si="3"/>
        <v>4833.5</v>
      </c>
      <c r="N14" s="25">
        <f>ROUND('[1]Лист1 (ЗСЛ)'!M$20,2)</f>
        <v>5057.25</v>
      </c>
      <c r="O14" s="21">
        <f t="shared" si="4"/>
        <v>5844.95</v>
      </c>
      <c r="Q14" s="13"/>
      <c r="R14" s="13"/>
      <c r="S14" s="13"/>
    </row>
    <row r="15" spans="1:19" ht="17.25" customHeight="1" x14ac:dyDescent="0.25">
      <c r="A15" s="26">
        <f t="shared" si="6"/>
        <v>7</v>
      </c>
      <c r="B15" s="27">
        <v>6</v>
      </c>
      <c r="C15" s="28">
        <v>1</v>
      </c>
      <c r="D15" s="29">
        <f>ROUND('[1]Лист1 (ЗСЛ)'!C$22,2)</f>
        <v>734.31</v>
      </c>
      <c r="E15" s="30">
        <f t="shared" si="5"/>
        <v>1522.01</v>
      </c>
      <c r="F15" s="31">
        <f>ROUND('[1]Лист1 (ЗСЛ)'!E$22,2)</f>
        <v>1494.86</v>
      </c>
      <c r="G15" s="30">
        <f t="shared" si="0"/>
        <v>2282.56</v>
      </c>
      <c r="H15" s="31">
        <f>ROUND('[1]Лист1 (ЗСЛ)'!G$22,2)</f>
        <v>2382.98</v>
      </c>
      <c r="I15" s="30">
        <f t="shared" si="1"/>
        <v>3170.6800000000003</v>
      </c>
      <c r="J15" s="31">
        <f>ROUND('[1]Лист1 (ЗСЛ)'!I$22,2)</f>
        <v>3034.35</v>
      </c>
      <c r="K15" s="30">
        <f t="shared" si="2"/>
        <v>3822.05</v>
      </c>
      <c r="L15" s="31">
        <f>ROUND('[1]Лист1 (ЗСЛ)'!K$22,2)</f>
        <v>4045.8</v>
      </c>
      <c r="M15" s="30">
        <f t="shared" si="3"/>
        <v>4833.5</v>
      </c>
      <c r="N15" s="31">
        <f>ROUND('[1]Лист1 (ЗСЛ)'!M$22,2)</f>
        <v>5057.25</v>
      </c>
      <c r="O15" s="30">
        <f t="shared" si="4"/>
        <v>5844.95</v>
      </c>
      <c r="Q15" s="13"/>
      <c r="R15" s="13"/>
      <c r="S15" s="13"/>
    </row>
    <row r="16" spans="1:19" x14ac:dyDescent="0.25">
      <c r="D16" s="32"/>
      <c r="K16" s="33"/>
      <c r="Q16" s="13"/>
      <c r="R16" s="13"/>
      <c r="S16" s="13"/>
    </row>
    <row r="17" spans="1:19" ht="49.5" customHeight="1" x14ac:dyDescent="0.25">
      <c r="A17" s="34" t="s">
        <v>19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5"/>
      <c r="O17" s="35"/>
      <c r="Q17" s="13"/>
      <c r="R17" s="13"/>
      <c r="S17" s="13"/>
    </row>
    <row r="18" spans="1:19" ht="18.75" customHeight="1" x14ac:dyDescent="0.25">
      <c r="A18" s="6" t="s">
        <v>7</v>
      </c>
      <c r="B18" s="6" t="s">
        <v>8</v>
      </c>
      <c r="C18" s="6" t="s">
        <v>9</v>
      </c>
      <c r="D18" s="7" t="s">
        <v>10</v>
      </c>
      <c r="E18" s="8"/>
      <c r="F18" s="8"/>
      <c r="G18" s="8"/>
      <c r="H18" s="8"/>
      <c r="I18" s="8"/>
      <c r="J18" s="8"/>
      <c r="K18" s="8"/>
      <c r="L18" s="8"/>
      <c r="M18" s="9"/>
      <c r="N18" s="3"/>
      <c r="O18" s="3"/>
      <c r="Q18" s="13"/>
      <c r="R18" s="13"/>
      <c r="S18" s="13"/>
    </row>
    <row r="19" spans="1:19" ht="16.5" customHeight="1" x14ac:dyDescent="0.25">
      <c r="A19" s="6"/>
      <c r="B19" s="6"/>
      <c r="C19" s="11"/>
      <c r="D19" s="12" t="s">
        <v>11</v>
      </c>
      <c r="E19" s="12"/>
      <c r="F19" s="12" t="s">
        <v>12</v>
      </c>
      <c r="G19" s="12"/>
      <c r="H19" s="12" t="s">
        <v>13</v>
      </c>
      <c r="I19" s="12"/>
      <c r="J19" s="12" t="s">
        <v>14</v>
      </c>
      <c r="K19" s="12"/>
      <c r="L19" s="12" t="s">
        <v>15</v>
      </c>
      <c r="M19" s="12"/>
      <c r="N19" s="3"/>
      <c r="O19" s="3"/>
      <c r="Q19" s="13"/>
      <c r="R19" s="13"/>
      <c r="S19" s="13"/>
    </row>
    <row r="20" spans="1:19" ht="27" customHeight="1" x14ac:dyDescent="0.25">
      <c r="A20" s="6"/>
      <c r="B20" s="6"/>
      <c r="C20" s="11"/>
      <c r="D20" s="36" t="s">
        <v>17</v>
      </c>
      <c r="E20" s="36" t="s">
        <v>18</v>
      </c>
      <c r="F20" s="36" t="s">
        <v>17</v>
      </c>
      <c r="G20" s="36" t="s">
        <v>18</v>
      </c>
      <c r="H20" s="36" t="s">
        <v>17</v>
      </c>
      <c r="I20" s="36" t="s">
        <v>18</v>
      </c>
      <c r="J20" s="36" t="s">
        <v>17</v>
      </c>
      <c r="K20" s="36" t="s">
        <v>18</v>
      </c>
      <c r="L20" s="36" t="s">
        <v>17</v>
      </c>
      <c r="M20" s="36" t="s">
        <v>18</v>
      </c>
      <c r="N20" s="3"/>
      <c r="O20" s="3"/>
      <c r="Q20" s="13"/>
      <c r="R20" s="13"/>
      <c r="S20" s="13"/>
    </row>
    <row r="21" spans="1:19" ht="17.25" customHeight="1" x14ac:dyDescent="0.25">
      <c r="A21" s="17">
        <v>1</v>
      </c>
      <c r="B21" s="18">
        <v>1</v>
      </c>
      <c r="C21" s="19">
        <v>1</v>
      </c>
      <c r="D21" s="37">
        <f>ROUND('[1]Лист2 (НЗСЛ)'!C$10,2)</f>
        <v>495.68</v>
      </c>
      <c r="E21" s="38">
        <f t="shared" ref="E21:E27" si="7">D21+$S$6</f>
        <v>1283.3800000000001</v>
      </c>
      <c r="F21" s="37">
        <f>ROUND('[1]Лист2 (НЗСЛ)'!E$10,2)</f>
        <v>1279.6099999999999</v>
      </c>
      <c r="G21" s="38">
        <f t="shared" ref="G21:G27" si="8">F21+$S$6</f>
        <v>2067.31</v>
      </c>
      <c r="H21" s="37">
        <f>ROUND('[1]Лист2 (НЗСЛ)'!G$10,2)</f>
        <v>2297.77</v>
      </c>
      <c r="I21" s="38">
        <f t="shared" ref="I21:I27" si="9">H21+$S$6</f>
        <v>3085.4700000000003</v>
      </c>
      <c r="J21" s="37">
        <f>ROUND('[1]Лист2 (НЗСЛ)'!I$10,2)</f>
        <v>3375.88</v>
      </c>
      <c r="K21" s="38">
        <f t="shared" ref="K21:K27" si="10">J21+$S$6</f>
        <v>4163.58</v>
      </c>
      <c r="L21" s="37">
        <f>ROUND('[1]Лист2 (НЗСЛ)'!K$10,2)</f>
        <v>4221.6000000000004</v>
      </c>
      <c r="M21" s="38">
        <f t="shared" ref="M21:M27" si="11">L21+$S$6</f>
        <v>5009.3</v>
      </c>
      <c r="N21" s="3"/>
      <c r="O21" s="3"/>
      <c r="Q21" s="13"/>
      <c r="R21" s="13"/>
      <c r="S21" s="13"/>
    </row>
    <row r="22" spans="1:19" ht="17.25" customHeight="1" x14ac:dyDescent="0.25">
      <c r="A22" s="22">
        <f>A21+1</f>
        <v>2</v>
      </c>
      <c r="B22" s="23">
        <f>B21+1</f>
        <v>2</v>
      </c>
      <c r="C22" s="24">
        <v>1</v>
      </c>
      <c r="D22" s="25">
        <f>ROUND('[1]Лист2 (НЗСЛ)'!C$12,2)</f>
        <v>730.04</v>
      </c>
      <c r="E22" s="21">
        <f t="shared" si="7"/>
        <v>1517.74</v>
      </c>
      <c r="F22" s="25">
        <f>ROUND('[1]Лист2 (НЗСЛ)'!E$12,2)</f>
        <v>1357.82</v>
      </c>
      <c r="G22" s="21">
        <f t="shared" si="8"/>
        <v>2145.52</v>
      </c>
      <c r="H22" s="25">
        <f>ROUND('[1]Лист2 (НЗСЛ)'!G$12,2)</f>
        <v>2131.5</v>
      </c>
      <c r="I22" s="21">
        <f t="shared" si="9"/>
        <v>2919.2</v>
      </c>
      <c r="J22" s="25">
        <f>ROUND('[1]Лист2 (НЗСЛ)'!I$12,2)</f>
        <v>3542.57</v>
      </c>
      <c r="K22" s="21">
        <f t="shared" si="10"/>
        <v>4330.2700000000004</v>
      </c>
      <c r="L22" s="25">
        <f>ROUND('[1]Лист2 (НЗСЛ)'!K$12,2)</f>
        <v>4163.13</v>
      </c>
      <c r="M22" s="21">
        <f t="shared" si="11"/>
        <v>4950.83</v>
      </c>
      <c r="N22" s="3"/>
      <c r="O22" s="3"/>
      <c r="Q22" s="13"/>
      <c r="R22" s="13"/>
      <c r="S22" s="13"/>
    </row>
    <row r="23" spans="1:19" ht="17.25" customHeight="1" x14ac:dyDescent="0.25">
      <c r="A23" s="22">
        <f t="shared" ref="A23:B27" si="12">A22+1</f>
        <v>3</v>
      </c>
      <c r="B23" s="23">
        <f t="shared" si="12"/>
        <v>3</v>
      </c>
      <c r="C23" s="24">
        <v>1</v>
      </c>
      <c r="D23" s="25">
        <f>ROUND('[1]Лист2 (НЗСЛ)'!C$14,2)</f>
        <v>622.42999999999995</v>
      </c>
      <c r="E23" s="21">
        <f t="shared" si="7"/>
        <v>1410.13</v>
      </c>
      <c r="F23" s="25">
        <f>ROUND('[1]Лист2 (НЗСЛ)'!E$14,2)</f>
        <v>1309.04</v>
      </c>
      <c r="G23" s="21">
        <f t="shared" si="8"/>
        <v>2096.7399999999998</v>
      </c>
      <c r="H23" s="25">
        <f>ROUND('[1]Лист2 (НЗСЛ)'!G$14,2)</f>
        <v>2183.61</v>
      </c>
      <c r="I23" s="21">
        <f t="shared" si="9"/>
        <v>2971.3100000000004</v>
      </c>
      <c r="J23" s="25">
        <f>ROUND('[1]Лист2 (НЗСЛ)'!I$14,2)</f>
        <v>3187.25</v>
      </c>
      <c r="K23" s="21">
        <f t="shared" si="10"/>
        <v>3974.95</v>
      </c>
      <c r="L23" s="25">
        <f>ROUND('[1]Лист2 (НЗСЛ)'!K$14,2)</f>
        <v>4045.8</v>
      </c>
      <c r="M23" s="21">
        <f t="shared" si="11"/>
        <v>4833.5</v>
      </c>
      <c r="N23" s="3"/>
      <c r="O23" s="3"/>
      <c r="Q23" s="13"/>
      <c r="R23" s="13"/>
      <c r="S23" s="13"/>
    </row>
    <row r="24" spans="1:19" ht="17.25" customHeight="1" x14ac:dyDescent="0.25">
      <c r="A24" s="22">
        <f t="shared" si="12"/>
        <v>4</v>
      </c>
      <c r="B24" s="23">
        <f t="shared" si="12"/>
        <v>4</v>
      </c>
      <c r="C24" s="24">
        <v>1</v>
      </c>
      <c r="D24" s="25">
        <f>ROUND('[1]Лист2 (НЗСЛ)'!C$16,2)</f>
        <v>339.85</v>
      </c>
      <c r="E24" s="21">
        <f t="shared" si="7"/>
        <v>1127.5500000000002</v>
      </c>
      <c r="F24" s="25">
        <f>ROUND('[1]Лист2 (НЗСЛ)'!E$16,2)</f>
        <v>1011.45</v>
      </c>
      <c r="G24" s="21">
        <f t="shared" si="8"/>
        <v>1799.15</v>
      </c>
      <c r="H24" s="25">
        <f>ROUND('[1]Лист2 (НЗСЛ)'!G$16,2)</f>
        <v>2022.9</v>
      </c>
      <c r="I24" s="21">
        <f t="shared" si="9"/>
        <v>2810.6000000000004</v>
      </c>
      <c r="J24" s="25">
        <f>ROUND('[1]Лист2 (НЗСЛ)'!I$16,2)</f>
        <v>3034.35</v>
      </c>
      <c r="K24" s="21">
        <f t="shared" si="10"/>
        <v>3822.05</v>
      </c>
      <c r="L24" s="25">
        <f>ROUND('[1]Лист2 (НЗСЛ)'!K$16,2)</f>
        <v>4045.8</v>
      </c>
      <c r="M24" s="21">
        <f t="shared" si="11"/>
        <v>4833.5</v>
      </c>
      <c r="N24" s="3"/>
      <c r="O24" s="3"/>
      <c r="Q24" s="13"/>
      <c r="R24" s="13"/>
      <c r="S24" s="13"/>
    </row>
    <row r="25" spans="1:19" ht="17.25" customHeight="1" x14ac:dyDescent="0.25">
      <c r="A25" s="22">
        <f t="shared" si="12"/>
        <v>5</v>
      </c>
      <c r="B25" s="23">
        <v>4</v>
      </c>
      <c r="C25" s="24">
        <v>2</v>
      </c>
      <c r="D25" s="25">
        <f>ROUND('[1]Лист2 (НЗСЛ)'!C$18,2)</f>
        <v>462.37</v>
      </c>
      <c r="E25" s="21">
        <f t="shared" si="7"/>
        <v>1250.0700000000002</v>
      </c>
      <c r="F25" s="25">
        <f>ROUND('[1]Лист2 (НЗСЛ)'!E$18,2)</f>
        <v>1322.64</v>
      </c>
      <c r="G25" s="21">
        <f t="shared" si="8"/>
        <v>2110.34</v>
      </c>
      <c r="H25" s="25">
        <f>ROUND('[1]Лист2 (НЗСЛ)'!G$18,2)</f>
        <v>2035.04</v>
      </c>
      <c r="I25" s="21">
        <f t="shared" si="9"/>
        <v>2822.74</v>
      </c>
      <c r="J25" s="25">
        <f>ROUND('[1]Лист2 (НЗСЛ)'!I$18,2)</f>
        <v>3034.35</v>
      </c>
      <c r="K25" s="21">
        <f t="shared" si="10"/>
        <v>3822.05</v>
      </c>
      <c r="L25" s="25">
        <f>ROUND('[1]Лист2 (НЗСЛ)'!K$18,2)</f>
        <v>4045.8</v>
      </c>
      <c r="M25" s="21">
        <f t="shared" si="11"/>
        <v>4833.5</v>
      </c>
      <c r="N25" s="3"/>
      <c r="O25" s="3"/>
      <c r="Q25" s="13"/>
      <c r="R25" s="13"/>
      <c r="S25" s="13"/>
    </row>
    <row r="26" spans="1:19" ht="17.25" customHeight="1" x14ac:dyDescent="0.25">
      <c r="A26" s="22">
        <f t="shared" si="12"/>
        <v>6</v>
      </c>
      <c r="B26" s="23">
        <f t="shared" si="12"/>
        <v>5</v>
      </c>
      <c r="C26" s="24">
        <v>1</v>
      </c>
      <c r="D26" s="25">
        <f>ROUND('[1]Лист2 (НЗСЛ)'!C$20,2)</f>
        <v>350.97</v>
      </c>
      <c r="E26" s="21">
        <f t="shared" si="7"/>
        <v>1138.67</v>
      </c>
      <c r="F26" s="25">
        <f>ROUND('[1]Лист2 (НЗСЛ)'!E$20,2)</f>
        <v>1011.45</v>
      </c>
      <c r="G26" s="21">
        <f t="shared" si="8"/>
        <v>1799.15</v>
      </c>
      <c r="H26" s="25">
        <f>ROUND('[1]Лист2 (НЗСЛ)'!G$20,2)</f>
        <v>2022.9</v>
      </c>
      <c r="I26" s="21">
        <f t="shared" si="9"/>
        <v>2810.6000000000004</v>
      </c>
      <c r="J26" s="25">
        <f>ROUND('[1]Лист2 (НЗСЛ)'!I$20,2)</f>
        <v>3034.35</v>
      </c>
      <c r="K26" s="21">
        <f t="shared" si="10"/>
        <v>3822.05</v>
      </c>
      <c r="L26" s="25">
        <f>ROUND('[1]Лист2 (НЗСЛ)'!K$20,2)</f>
        <v>4045.8</v>
      </c>
      <c r="M26" s="21">
        <f t="shared" si="11"/>
        <v>4833.5</v>
      </c>
      <c r="N26" s="3"/>
      <c r="O26" s="3"/>
      <c r="Q26" s="13"/>
      <c r="R26" s="13"/>
      <c r="S26" s="13"/>
    </row>
    <row r="27" spans="1:19" ht="17.25" customHeight="1" x14ac:dyDescent="0.25">
      <c r="A27" s="26">
        <f t="shared" si="12"/>
        <v>7</v>
      </c>
      <c r="B27" s="27">
        <v>6</v>
      </c>
      <c r="C27" s="28">
        <v>1</v>
      </c>
      <c r="D27" s="31">
        <f>ROUND('[1]Лист2 (НЗСЛ)'!C$22,2)</f>
        <v>370.46</v>
      </c>
      <c r="E27" s="30">
        <f t="shared" si="7"/>
        <v>1158.1600000000001</v>
      </c>
      <c r="F27" s="31">
        <f>ROUND('[1]Лист2 (НЗСЛ)'!E$22,2)</f>
        <v>1232.3599999999999</v>
      </c>
      <c r="G27" s="30">
        <f t="shared" si="8"/>
        <v>2020.06</v>
      </c>
      <c r="H27" s="31">
        <f>ROUND('[1]Лист2 (НЗСЛ)'!G$22,2)</f>
        <v>2105.84</v>
      </c>
      <c r="I27" s="30">
        <f t="shared" si="9"/>
        <v>2893.54</v>
      </c>
      <c r="J27" s="31">
        <f>ROUND('[1]Лист2 (НЗСЛ)'!I$22,2)</f>
        <v>3034.35</v>
      </c>
      <c r="K27" s="30">
        <f t="shared" si="10"/>
        <v>3822.05</v>
      </c>
      <c r="L27" s="31">
        <f>ROUND('[1]Лист2 (НЗСЛ)'!K$22,2)</f>
        <v>4045.8</v>
      </c>
      <c r="M27" s="30">
        <f t="shared" si="11"/>
        <v>4833.5</v>
      </c>
      <c r="N27" s="3"/>
      <c r="O27" s="3"/>
      <c r="Q27" s="13"/>
      <c r="R27" s="13"/>
      <c r="S27" s="13"/>
    </row>
    <row r="28" spans="1:19" x14ac:dyDescent="0.25">
      <c r="Q28" s="13"/>
      <c r="R28" s="13"/>
      <c r="S28" s="13"/>
    </row>
    <row r="29" spans="1:19" ht="49.5" customHeight="1" x14ac:dyDescent="0.25">
      <c r="A29" s="4" t="s">
        <v>20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35"/>
      <c r="M29" s="35"/>
      <c r="N29" s="35"/>
      <c r="O29" s="35"/>
      <c r="Q29" s="13"/>
      <c r="R29" s="13"/>
      <c r="S29" s="13"/>
    </row>
    <row r="30" spans="1:19" ht="24" customHeight="1" x14ac:dyDescent="0.25">
      <c r="A30" s="6" t="s">
        <v>7</v>
      </c>
      <c r="B30" s="6" t="s">
        <v>8</v>
      </c>
      <c r="C30" s="6" t="s">
        <v>9</v>
      </c>
      <c r="D30" s="7" t="s">
        <v>10</v>
      </c>
      <c r="E30" s="8"/>
      <c r="F30" s="8"/>
      <c r="G30" s="8"/>
      <c r="H30" s="8"/>
      <c r="I30" s="8"/>
      <c r="J30" s="8"/>
      <c r="K30" s="9"/>
      <c r="L30" s="3"/>
      <c r="M30" s="3"/>
      <c r="N30" s="3"/>
      <c r="O30" s="3"/>
      <c r="Q30" s="13"/>
      <c r="R30" s="13"/>
      <c r="S30" s="13"/>
    </row>
    <row r="31" spans="1:19" ht="18" customHeight="1" x14ac:dyDescent="0.25">
      <c r="A31" s="6"/>
      <c r="B31" s="6"/>
      <c r="C31" s="11"/>
      <c r="D31" s="12" t="s">
        <v>11</v>
      </c>
      <c r="E31" s="12"/>
      <c r="F31" s="12" t="s">
        <v>12</v>
      </c>
      <c r="G31" s="12"/>
      <c r="H31" s="12" t="s">
        <v>13</v>
      </c>
      <c r="I31" s="12"/>
      <c r="J31" s="12" t="s">
        <v>14</v>
      </c>
      <c r="K31" s="12"/>
      <c r="L31" s="3"/>
      <c r="M31" s="3"/>
      <c r="N31" s="3"/>
      <c r="O31" s="3"/>
      <c r="Q31" s="13"/>
      <c r="R31" s="13"/>
      <c r="S31" s="13"/>
    </row>
    <row r="32" spans="1:19" ht="20.25" customHeight="1" x14ac:dyDescent="0.25">
      <c r="A32" s="6"/>
      <c r="B32" s="6"/>
      <c r="C32" s="11"/>
      <c r="D32" s="36" t="s">
        <v>17</v>
      </c>
      <c r="E32" s="36" t="s">
        <v>18</v>
      </c>
      <c r="F32" s="36" t="s">
        <v>17</v>
      </c>
      <c r="G32" s="36" t="s">
        <v>18</v>
      </c>
      <c r="H32" s="36" t="s">
        <v>17</v>
      </c>
      <c r="I32" s="36" t="s">
        <v>18</v>
      </c>
      <c r="J32" s="36" t="s">
        <v>17</v>
      </c>
      <c r="K32" s="36" t="s">
        <v>18</v>
      </c>
      <c r="L32" s="3"/>
      <c r="M32" s="3"/>
      <c r="N32" s="3"/>
      <c r="O32" s="3"/>
      <c r="Q32" s="13"/>
      <c r="R32" s="13"/>
      <c r="S32" s="13"/>
    </row>
    <row r="33" spans="1:19" ht="20.25" customHeight="1" x14ac:dyDescent="0.25">
      <c r="A33" s="39"/>
      <c r="B33" s="40"/>
      <c r="C33" s="40"/>
      <c r="D33" s="41" t="s">
        <v>21</v>
      </c>
      <c r="E33" s="42"/>
      <c r="F33" s="42"/>
      <c r="G33" s="42"/>
      <c r="H33" s="42"/>
      <c r="I33" s="42"/>
      <c r="J33" s="42"/>
      <c r="K33" s="43"/>
      <c r="L33" s="3"/>
      <c r="M33" s="3"/>
      <c r="N33" s="3"/>
      <c r="O33" s="3"/>
      <c r="Q33" s="13"/>
      <c r="R33" s="13"/>
      <c r="S33" s="13"/>
    </row>
    <row r="34" spans="1:19" x14ac:dyDescent="0.25">
      <c r="A34" s="17">
        <v>1</v>
      </c>
      <c r="B34" s="18">
        <v>1</v>
      </c>
      <c r="C34" s="19">
        <v>1</v>
      </c>
      <c r="D34" s="37">
        <f>ROUND('[1]Лист3 (неотл.)'!C$9,2)</f>
        <v>660.08</v>
      </c>
      <c r="E34" s="38">
        <f t="shared" ref="E34:E40" si="13">D34+$S$6</f>
        <v>1447.7800000000002</v>
      </c>
      <c r="F34" s="37">
        <f>ROUND('[1]Лист3 (неотл.)'!E$9,2)</f>
        <v>1284.6500000000001</v>
      </c>
      <c r="G34" s="38">
        <f t="shared" ref="G34:G40" si="14">F34+$S$6</f>
        <v>2072.3500000000004</v>
      </c>
      <c r="H34" s="37">
        <f>ROUND('[1]Лист3 (неотл.)'!G$9,2)</f>
        <v>2664.16</v>
      </c>
      <c r="I34" s="38">
        <f t="shared" ref="I34:I40" si="15">H34+$S$6</f>
        <v>3451.8599999999997</v>
      </c>
      <c r="J34" s="37">
        <f>ROUND('[1]Лист3 (неотл.)'!I$9,2)</f>
        <v>3034.35</v>
      </c>
      <c r="K34" s="38">
        <f t="shared" ref="K34:K40" si="16">J34+$S$6</f>
        <v>3822.05</v>
      </c>
      <c r="L34" s="3"/>
      <c r="M34" s="3"/>
      <c r="N34" s="3"/>
      <c r="O34" s="3"/>
      <c r="Q34" s="13"/>
      <c r="R34" s="13"/>
      <c r="S34" s="13"/>
    </row>
    <row r="35" spans="1:19" x14ac:dyDescent="0.25">
      <c r="A35" s="22">
        <f>A34+1</f>
        <v>2</v>
      </c>
      <c r="B35" s="23">
        <f>B34+1</f>
        <v>2</v>
      </c>
      <c r="C35" s="24">
        <v>1</v>
      </c>
      <c r="D35" s="25">
        <f>ROUND('[1]Лист3 (неотл.)'!C$11,2)</f>
        <v>431.61</v>
      </c>
      <c r="E35" s="21">
        <f t="shared" si="13"/>
        <v>1219.31</v>
      </c>
      <c r="F35" s="25">
        <f>ROUND('[1]Лист3 (неотл.)'!E$11,2)</f>
        <v>1159.74</v>
      </c>
      <c r="G35" s="21">
        <f t="shared" si="14"/>
        <v>1947.44</v>
      </c>
      <c r="H35" s="25">
        <f>ROUND('[1]Лист3 (неотл.)'!G$11,2)</f>
        <v>2073.4699999999998</v>
      </c>
      <c r="I35" s="21">
        <f t="shared" si="15"/>
        <v>2861.17</v>
      </c>
      <c r="J35" s="25">
        <f>ROUND('[1]Лист3 (неотл.)'!I$11,2)</f>
        <v>3240.69</v>
      </c>
      <c r="K35" s="21">
        <f t="shared" si="16"/>
        <v>4028.3900000000003</v>
      </c>
      <c r="L35" s="3"/>
      <c r="M35" s="3"/>
      <c r="N35" s="3"/>
      <c r="O35" s="3"/>
      <c r="Q35" s="13"/>
      <c r="R35" s="13"/>
      <c r="S35" s="13"/>
    </row>
    <row r="36" spans="1:19" x14ac:dyDescent="0.25">
      <c r="A36" s="26">
        <f t="shared" ref="A36:B36" si="17">A35+1</f>
        <v>3</v>
      </c>
      <c r="B36" s="27">
        <f t="shared" si="17"/>
        <v>3</v>
      </c>
      <c r="C36" s="28">
        <v>1</v>
      </c>
      <c r="D36" s="31">
        <f>ROUND('[1]Лист3 (неотл.)'!C$13,2)</f>
        <v>489.04</v>
      </c>
      <c r="E36" s="30">
        <f t="shared" si="13"/>
        <v>1276.74</v>
      </c>
      <c r="F36" s="31">
        <f>ROUND('[1]Лист3 (неотл.)'!E$13,2)</f>
        <v>1182.49</v>
      </c>
      <c r="G36" s="30">
        <f t="shared" si="14"/>
        <v>1970.19</v>
      </c>
      <c r="H36" s="31">
        <f>ROUND('[1]Лист3 (неотл.)'!G$13,2)</f>
        <v>2209.0100000000002</v>
      </c>
      <c r="I36" s="30">
        <f t="shared" si="15"/>
        <v>2996.71</v>
      </c>
      <c r="J36" s="31">
        <f>ROUND('[1]Лист3 (неотл.)'!I$13,2)</f>
        <v>3034.35</v>
      </c>
      <c r="K36" s="30">
        <f t="shared" si="16"/>
        <v>3822.05</v>
      </c>
      <c r="L36" s="3"/>
      <c r="M36" s="3"/>
      <c r="N36" s="3"/>
      <c r="O36" s="3"/>
      <c r="Q36" s="13"/>
      <c r="R36" s="13"/>
      <c r="S36" s="13"/>
    </row>
    <row r="37" spans="1:19" ht="15.75" customHeight="1" x14ac:dyDescent="0.25">
      <c r="A37" s="44"/>
      <c r="B37" s="45"/>
      <c r="C37" s="46"/>
      <c r="D37" s="41" t="s">
        <v>22</v>
      </c>
      <c r="E37" s="42"/>
      <c r="F37" s="42"/>
      <c r="G37" s="42"/>
      <c r="H37" s="42"/>
      <c r="I37" s="42"/>
      <c r="J37" s="42"/>
      <c r="K37" s="43"/>
      <c r="L37" s="3"/>
      <c r="M37" s="3"/>
      <c r="N37" s="3"/>
      <c r="O37" s="3"/>
      <c r="Q37" s="13"/>
      <c r="R37" s="13"/>
      <c r="S37" s="13"/>
    </row>
    <row r="38" spans="1:19" x14ac:dyDescent="0.25">
      <c r="A38" s="17">
        <f t="shared" ref="A38:A40" si="18">A37+1</f>
        <v>1</v>
      </c>
      <c r="B38" s="18">
        <v>1</v>
      </c>
      <c r="C38" s="19">
        <v>1</v>
      </c>
      <c r="D38" s="37">
        <f>ROUND('[1]Лист3 (неотл.)'!C$17,2)</f>
        <v>739.09</v>
      </c>
      <c r="E38" s="38">
        <f t="shared" si="13"/>
        <v>1526.79</v>
      </c>
      <c r="F38" s="37">
        <f>ROUND('[1]Лист3 (неотл.)'!E$17,2)</f>
        <v>1114.92</v>
      </c>
      <c r="G38" s="38">
        <f t="shared" si="14"/>
        <v>1902.6200000000001</v>
      </c>
      <c r="H38" s="37">
        <f>ROUND('[1]Лист3 (неотл.)'!G$17,2)</f>
        <v>2724.85</v>
      </c>
      <c r="I38" s="38">
        <f t="shared" si="15"/>
        <v>3512.55</v>
      </c>
      <c r="J38" s="37">
        <f>ROUND('[1]Лист3 (неотл.)'!I$17,2)</f>
        <v>3072.79</v>
      </c>
      <c r="K38" s="38">
        <f t="shared" si="16"/>
        <v>3860.49</v>
      </c>
      <c r="L38" s="3"/>
      <c r="M38" s="3"/>
      <c r="N38" s="3"/>
      <c r="O38" s="3"/>
      <c r="Q38" s="13"/>
      <c r="R38" s="13"/>
      <c r="S38" s="13"/>
    </row>
    <row r="39" spans="1:19" x14ac:dyDescent="0.25">
      <c r="A39" s="22">
        <f t="shared" si="18"/>
        <v>2</v>
      </c>
      <c r="B39" s="23">
        <v>3</v>
      </c>
      <c r="C39" s="24">
        <v>1</v>
      </c>
      <c r="D39" s="25">
        <f>ROUND('[1]Лист3 (неотл.)'!C$19,2)</f>
        <v>341.87</v>
      </c>
      <c r="E39" s="21">
        <f t="shared" si="13"/>
        <v>1129.5700000000002</v>
      </c>
      <c r="F39" s="25">
        <f>ROUND('[1]Лист3 (неотл.)'!E$19,2)</f>
        <v>1446.37</v>
      </c>
      <c r="G39" s="21">
        <f t="shared" si="14"/>
        <v>2234.0699999999997</v>
      </c>
      <c r="H39" s="25">
        <f>ROUND('[1]Лист3 (неотл.)'!G$19,2)</f>
        <v>2022.9</v>
      </c>
      <c r="I39" s="21">
        <f t="shared" si="15"/>
        <v>2810.6000000000004</v>
      </c>
      <c r="J39" s="25">
        <f>ROUND('[1]Лист3 (неотл.)'!I$19,2)</f>
        <v>3034.35</v>
      </c>
      <c r="K39" s="21">
        <f t="shared" si="16"/>
        <v>3822.05</v>
      </c>
      <c r="L39" s="3"/>
      <c r="M39" s="3"/>
      <c r="N39" s="3"/>
      <c r="O39" s="3"/>
      <c r="Q39" s="13"/>
      <c r="R39" s="13"/>
      <c r="S39" s="13"/>
    </row>
    <row r="40" spans="1:19" x14ac:dyDescent="0.25">
      <c r="A40" s="26">
        <f t="shared" si="18"/>
        <v>3</v>
      </c>
      <c r="B40" s="27">
        <v>6</v>
      </c>
      <c r="C40" s="28">
        <v>1</v>
      </c>
      <c r="D40" s="31">
        <f>ROUND('[1]Лист3 (неотл.)'!C$21,2)</f>
        <v>635.19000000000005</v>
      </c>
      <c r="E40" s="30">
        <f t="shared" si="13"/>
        <v>1422.89</v>
      </c>
      <c r="F40" s="31">
        <f>ROUND('[1]Лист3 (неотл.)'!E$21,2)</f>
        <v>1489.57</v>
      </c>
      <c r="G40" s="30">
        <f t="shared" si="14"/>
        <v>2277.27</v>
      </c>
      <c r="H40" s="31">
        <f>ROUND('[1]Лист3 (неотл.)'!G$21,2)</f>
        <v>2440.0300000000002</v>
      </c>
      <c r="I40" s="30">
        <f t="shared" si="15"/>
        <v>3227.7300000000005</v>
      </c>
      <c r="J40" s="31">
        <f>ROUND('[1]Лист3 (неотл.)'!I$21,2)</f>
        <v>3296.65</v>
      </c>
      <c r="K40" s="30">
        <f t="shared" si="16"/>
        <v>4084.3500000000004</v>
      </c>
      <c r="L40" s="3"/>
      <c r="M40" s="3"/>
      <c r="N40" s="3"/>
      <c r="O40" s="3"/>
      <c r="Q40" s="13"/>
      <c r="R40" s="13"/>
      <c r="S40" s="13"/>
    </row>
    <row r="41" spans="1:19" x14ac:dyDescent="0.25">
      <c r="A41" s="47"/>
      <c r="B41" s="48"/>
      <c r="C41" s="48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Q41" s="13"/>
      <c r="R41" s="13"/>
      <c r="S41" s="13"/>
    </row>
    <row r="42" spans="1:19" ht="45" customHeight="1" x14ac:dyDescent="0.25">
      <c r="A42" s="34" t="s">
        <v>23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Q42" s="13"/>
      <c r="R42" s="13"/>
      <c r="S42" s="13"/>
    </row>
    <row r="43" spans="1:19" ht="42" customHeight="1" x14ac:dyDescent="0.25">
      <c r="A43" s="50" t="s">
        <v>24</v>
      </c>
      <c r="B43" s="51" t="s">
        <v>25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12" t="s">
        <v>26</v>
      </c>
      <c r="O43" s="12"/>
      <c r="Q43" s="10" t="s">
        <v>27</v>
      </c>
      <c r="R43" s="13"/>
      <c r="S43" s="13"/>
    </row>
    <row r="44" spans="1:19" x14ac:dyDescent="0.25">
      <c r="A44" s="50">
        <v>1</v>
      </c>
      <c r="B44" s="52" t="s">
        <v>28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3">
        <f>Q44*$R$6</f>
        <v>335.24641571000001</v>
      </c>
      <c r="O44" s="53"/>
      <c r="Q44" s="54">
        <v>325.48195700000002</v>
      </c>
      <c r="R44" s="13"/>
      <c r="S44" s="13"/>
    </row>
    <row r="45" spans="1:19" x14ac:dyDescent="0.25">
      <c r="A45" s="50">
        <f>A44+1</f>
        <v>2</v>
      </c>
      <c r="B45" s="52" t="s">
        <v>29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3">
        <f t="shared" ref="N45:N47" si="19">Q45*$R$6</f>
        <v>251.92916466000003</v>
      </c>
      <c r="O45" s="53"/>
      <c r="Q45" s="54">
        <v>244.59142200000002</v>
      </c>
      <c r="R45" s="55"/>
      <c r="S45" s="13"/>
    </row>
    <row r="46" spans="1:19" x14ac:dyDescent="0.25">
      <c r="A46" s="50">
        <f t="shared" ref="A46" si="20">A45+1</f>
        <v>3</v>
      </c>
      <c r="B46" s="52" t="s">
        <v>30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3">
        <f t="shared" si="19"/>
        <v>371.89212960000003</v>
      </c>
      <c r="O46" s="53"/>
      <c r="Q46" s="54">
        <v>361.06032000000005</v>
      </c>
      <c r="R46" s="55"/>
      <c r="S46" s="13"/>
    </row>
    <row r="47" spans="1:19" x14ac:dyDescent="0.25">
      <c r="A47" s="50">
        <v>4</v>
      </c>
      <c r="B47" s="52" t="s">
        <v>31</v>
      </c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3">
        <f t="shared" si="19"/>
        <v>2121.4850187899997</v>
      </c>
      <c r="O47" s="53"/>
      <c r="Q47" s="54">
        <v>2059.6941929999998</v>
      </c>
      <c r="R47" s="55"/>
      <c r="S47" s="13"/>
    </row>
    <row r="48" spans="1:19" x14ac:dyDescent="0.25">
      <c r="Q48" s="56"/>
      <c r="R48" s="56"/>
    </row>
    <row r="49" spans="1:16" ht="52.5" customHeight="1" x14ac:dyDescent="0.25">
      <c r="A49" s="57" t="s">
        <v>32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6" ht="21" customHeight="1" x14ac:dyDescent="0.25">
      <c r="A50" s="58" t="s">
        <v>33</v>
      </c>
      <c r="B50" s="58"/>
      <c r="C50" s="58"/>
      <c r="D50" s="58"/>
      <c r="E50" s="58" t="s">
        <v>34</v>
      </c>
      <c r="F50" s="58"/>
      <c r="G50" s="58"/>
      <c r="H50" s="58"/>
      <c r="I50" s="58"/>
      <c r="J50" s="58"/>
      <c r="K50" s="58"/>
      <c r="L50" s="59"/>
      <c r="M50" s="59"/>
      <c r="N50" s="59"/>
      <c r="O50" s="59"/>
    </row>
    <row r="51" spans="1:16" x14ac:dyDescent="0.25">
      <c r="A51" s="60" t="s">
        <v>35</v>
      </c>
      <c r="B51" s="60"/>
      <c r="C51" s="60"/>
      <c r="D51" s="60"/>
      <c r="E51" s="61" t="s">
        <v>36</v>
      </c>
      <c r="F51" s="61"/>
      <c r="G51" s="61"/>
      <c r="H51" s="61"/>
      <c r="I51" s="61"/>
      <c r="J51" s="61"/>
      <c r="K51" s="61"/>
      <c r="L51" s="59"/>
      <c r="M51" s="59"/>
      <c r="N51" s="59"/>
      <c r="O51" s="59"/>
    </row>
    <row r="52" spans="1:16" x14ac:dyDescent="0.25">
      <c r="A52" s="60" t="s">
        <v>37</v>
      </c>
      <c r="B52" s="60"/>
      <c r="C52" s="60"/>
      <c r="D52" s="60"/>
      <c r="E52" s="61" t="s">
        <v>38</v>
      </c>
      <c r="F52" s="61"/>
      <c r="G52" s="61"/>
      <c r="H52" s="61"/>
      <c r="I52" s="61"/>
      <c r="J52" s="61"/>
      <c r="K52" s="61"/>
      <c r="L52" s="59"/>
      <c r="M52" s="59"/>
      <c r="N52" s="59"/>
      <c r="O52" s="59"/>
    </row>
    <row r="53" spans="1:16" x14ac:dyDescent="0.25">
      <c r="A53" s="60" t="s">
        <v>39</v>
      </c>
      <c r="B53" s="60"/>
      <c r="C53" s="60"/>
      <c r="D53" s="60"/>
      <c r="E53" s="61" t="s">
        <v>40</v>
      </c>
      <c r="F53" s="61"/>
      <c r="G53" s="61"/>
      <c r="H53" s="61"/>
      <c r="I53" s="61"/>
      <c r="J53" s="61"/>
      <c r="K53" s="61"/>
      <c r="L53" s="59"/>
      <c r="M53" s="59"/>
      <c r="N53" s="59"/>
      <c r="O53" s="59"/>
    </row>
    <row r="54" spans="1:16" x14ac:dyDescent="0.25">
      <c r="A54" s="60" t="s">
        <v>41</v>
      </c>
      <c r="B54" s="60"/>
      <c r="C54" s="60"/>
      <c r="D54" s="60"/>
      <c r="E54" s="61" t="s">
        <v>42</v>
      </c>
      <c r="F54" s="61"/>
      <c r="G54" s="61"/>
      <c r="H54" s="61"/>
      <c r="I54" s="61"/>
      <c r="J54" s="61"/>
      <c r="K54" s="61"/>
      <c r="L54" s="59"/>
      <c r="M54" s="59"/>
      <c r="N54" s="59"/>
      <c r="O54" s="59"/>
    </row>
    <row r="55" spans="1:16" x14ac:dyDescent="0.25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</row>
    <row r="56" spans="1:16" x14ac:dyDescent="0.25">
      <c r="A56" s="62" t="s">
        <v>43</v>
      </c>
      <c r="B56" s="59" t="s">
        <v>44</v>
      </c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</row>
    <row r="57" spans="1:16" x14ac:dyDescent="0.25">
      <c r="A57" s="62" t="s">
        <v>45</v>
      </c>
      <c r="B57" s="59" t="s">
        <v>46</v>
      </c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</row>
    <row r="58" spans="1:16" ht="30.75" customHeight="1" x14ac:dyDescent="0.25">
      <c r="A58" s="63" t="s">
        <v>47</v>
      </c>
      <c r="B58" s="64" t="s">
        <v>48</v>
      </c>
      <c r="C58" s="64"/>
      <c r="D58" s="64"/>
      <c r="E58" s="64"/>
      <c r="F58" s="64"/>
      <c r="G58" s="64"/>
      <c r="H58" s="64"/>
      <c r="I58" s="64"/>
      <c r="J58" s="64"/>
      <c r="K58" s="64"/>
    </row>
    <row r="59" spans="1:16" x14ac:dyDescent="0.25">
      <c r="A59" s="65" t="s">
        <v>49</v>
      </c>
      <c r="B59" s="57" t="s">
        <v>50</v>
      </c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6" x14ac:dyDescent="0.25">
      <c r="A60" s="65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</row>
    <row r="61" spans="1:16" ht="50.25" customHeight="1" x14ac:dyDescent="0.25">
      <c r="A61" s="1" t="s">
        <v>51</v>
      </c>
      <c r="B61" s="67" t="s">
        <v>52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</row>
    <row r="62" spans="1:16" ht="54" customHeight="1" x14ac:dyDescent="0.25">
      <c r="A62" s="68" t="s">
        <v>53</v>
      </c>
      <c r="B62" s="69" t="s">
        <v>54</v>
      </c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</row>
    <row r="63" spans="1:16" ht="49.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70"/>
    </row>
  </sheetData>
  <mergeCells count="58">
    <mergeCell ref="B61:O61"/>
    <mergeCell ref="B62:O62"/>
    <mergeCell ref="A53:D53"/>
    <mergeCell ref="E53:K53"/>
    <mergeCell ref="A54:D54"/>
    <mergeCell ref="E54:K54"/>
    <mergeCell ref="B58:K58"/>
    <mergeCell ref="B59:O59"/>
    <mergeCell ref="A49:O49"/>
    <mergeCell ref="A50:D50"/>
    <mergeCell ref="E50:K50"/>
    <mergeCell ref="A51:D51"/>
    <mergeCell ref="E51:K51"/>
    <mergeCell ref="A52:D52"/>
    <mergeCell ref="E52:K52"/>
    <mergeCell ref="B45:M45"/>
    <mergeCell ref="N45:O45"/>
    <mergeCell ref="B46:M46"/>
    <mergeCell ref="N46:O46"/>
    <mergeCell ref="B47:M47"/>
    <mergeCell ref="N47:O47"/>
    <mergeCell ref="D33:K33"/>
    <mergeCell ref="D37:K37"/>
    <mergeCell ref="A42:O42"/>
    <mergeCell ref="B43:M43"/>
    <mergeCell ref="N43:O43"/>
    <mergeCell ref="B44:M44"/>
    <mergeCell ref="N44:O44"/>
    <mergeCell ref="L19:M19"/>
    <mergeCell ref="A29:K29"/>
    <mergeCell ref="A30:A32"/>
    <mergeCell ref="B30:B32"/>
    <mergeCell ref="C30:C32"/>
    <mergeCell ref="D30:K30"/>
    <mergeCell ref="D31:E31"/>
    <mergeCell ref="F31:G31"/>
    <mergeCell ref="H31:I31"/>
    <mergeCell ref="J31:K31"/>
    <mergeCell ref="N7:O7"/>
    <mergeCell ref="A17:M17"/>
    <mergeCell ref="A18:A20"/>
    <mergeCell ref="B18:B20"/>
    <mergeCell ref="C18:C20"/>
    <mergeCell ref="D18:M18"/>
    <mergeCell ref="D19:E19"/>
    <mergeCell ref="F19:G19"/>
    <mergeCell ref="H19:I19"/>
    <mergeCell ref="J19:K19"/>
    <mergeCell ref="A5:O5"/>
    <mergeCell ref="A6:A8"/>
    <mergeCell ref="B6:B8"/>
    <mergeCell ref="C6:C8"/>
    <mergeCell ref="D6:O6"/>
    <mergeCell ref="D7:E7"/>
    <mergeCell ref="F7:G7"/>
    <mergeCell ref="H7:I7"/>
    <mergeCell ref="J7:K7"/>
    <mergeCell ref="L7:M7"/>
  </mergeCells>
  <pageMargins left="0.70866141732283472" right="0.11811023622047245" top="0.35433070866141736" bottom="0.35433070866141736" header="0.31496062992125984" footer="0.31496062992125984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3.3.8 тариф</vt:lpstr>
      <vt:lpstr>'3.3.8 тариф'!Область_печати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Виктория Петрова</cp:lastModifiedBy>
  <dcterms:created xsi:type="dcterms:W3CDTF">2025-01-27T07:09:53Z</dcterms:created>
  <dcterms:modified xsi:type="dcterms:W3CDTF">2025-01-27T07:12:09Z</dcterms:modified>
</cp:coreProperties>
</file>